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y\HomePage\ae\ac\"/>
    </mc:Choice>
  </mc:AlternateContent>
  <xr:revisionPtr revIDLastSave="0" documentId="13_ncr:1_{352CEFBF-7BA2-4974-91C5-8C6A110C5440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Overal" sheetId="1" r:id="rId1"/>
    <sheet name="Hws" sheetId="2" r:id="rId2"/>
    <sheet name="Project" sheetId="7" r:id="rId3"/>
  </sheets>
  <definedNames>
    <definedName name="_xlnm._FilterDatabase" localSheetId="0" hidden="1">Overal!$A$2:$O$19</definedName>
    <definedName name="Name1">Overal!$A:$A</definedName>
  </definedNames>
  <calcPr calcId="191029"/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5" i="1"/>
  <c r="L5" i="1"/>
  <c r="H6" i="1"/>
  <c r="H7" i="1"/>
  <c r="H8" i="1"/>
  <c r="H9" i="1"/>
  <c r="H10" i="1"/>
  <c r="H11" i="1"/>
  <c r="H12" i="1"/>
  <c r="H13" i="1"/>
  <c r="H14" i="1"/>
  <c r="H15" i="1"/>
  <c r="H16" i="1"/>
  <c r="F8" i="1"/>
  <c r="F9" i="1"/>
  <c r="F10" i="1"/>
  <c r="F11" i="1"/>
  <c r="F12" i="1"/>
  <c r="F13" i="1"/>
  <c r="F15" i="1"/>
  <c r="F16" i="1"/>
  <c r="D6" i="1"/>
  <c r="D7" i="1"/>
  <c r="D8" i="1"/>
  <c r="D9" i="1"/>
  <c r="D10" i="1"/>
  <c r="D11" i="1"/>
  <c r="D12" i="1"/>
  <c r="D13" i="1"/>
  <c r="D14" i="1"/>
  <c r="D15" i="1"/>
  <c r="D16" i="1"/>
  <c r="L6" i="1"/>
  <c r="L7" i="1"/>
  <c r="L8" i="1"/>
  <c r="L9" i="1"/>
  <c r="L10" i="1"/>
  <c r="L11" i="1"/>
  <c r="L12" i="1"/>
  <c r="L13" i="1"/>
  <c r="L14" i="1"/>
  <c r="L15" i="1"/>
  <c r="L16" i="1"/>
  <c r="J8" i="1"/>
  <c r="J10" i="1"/>
  <c r="J11" i="1"/>
  <c r="D6" i="7"/>
  <c r="J6" i="1" s="1"/>
  <c r="D7" i="7"/>
  <c r="J7" i="1" s="1"/>
  <c r="D8" i="7"/>
  <c r="D9" i="7"/>
  <c r="J9" i="1" s="1"/>
  <c r="D10" i="7"/>
  <c r="D11" i="7"/>
  <c r="D12" i="7"/>
  <c r="J12" i="1" s="1"/>
  <c r="D13" i="7"/>
  <c r="J13" i="1" s="1"/>
  <c r="D14" i="7"/>
  <c r="J14" i="1" s="1"/>
  <c r="D15" i="7"/>
  <c r="J15" i="1" s="1"/>
  <c r="D16" i="7"/>
  <c r="J16" i="1" s="1"/>
  <c r="D5" i="7"/>
  <c r="J5" i="1" s="1"/>
  <c r="D5" i="1" l="1"/>
  <c r="D17" i="1" s="1"/>
  <c r="D19" i="1" l="1"/>
  <c r="D18" i="1"/>
  <c r="F7" i="1" l="1"/>
  <c r="B17" i="1"/>
  <c r="B18" i="1"/>
  <c r="B19" i="1"/>
  <c r="H5" i="1"/>
  <c r="O5" i="1" s="1"/>
  <c r="P5" i="1" s="1"/>
  <c r="C17" i="7"/>
  <c r="D17" i="7"/>
  <c r="C18" i="7"/>
  <c r="D18" i="7"/>
  <c r="C19" i="7"/>
  <c r="D19" i="7"/>
  <c r="B19" i="7"/>
  <c r="B18" i="7"/>
  <c r="B17" i="7"/>
  <c r="C17" i="2"/>
  <c r="D17" i="2"/>
  <c r="E17" i="2"/>
  <c r="F17" i="2"/>
  <c r="G17" i="2"/>
  <c r="H17" i="2"/>
  <c r="I17" i="2"/>
  <c r="J17" i="2"/>
  <c r="C18" i="2"/>
  <c r="D18" i="2"/>
  <c r="E18" i="2"/>
  <c r="F18" i="2"/>
  <c r="G18" i="2"/>
  <c r="H18" i="2"/>
  <c r="I18" i="2"/>
  <c r="J18" i="2"/>
  <c r="C19" i="2"/>
  <c r="D19" i="2"/>
  <c r="E19" i="2"/>
  <c r="F19" i="2"/>
  <c r="G19" i="2"/>
  <c r="H19" i="2"/>
  <c r="I19" i="2"/>
  <c r="J19" i="2"/>
  <c r="B19" i="2"/>
  <c r="B18" i="2"/>
  <c r="B17" i="2"/>
  <c r="E17" i="1"/>
  <c r="G17" i="1"/>
  <c r="J17" i="1"/>
  <c r="K17" i="1"/>
  <c r="M17" i="1"/>
  <c r="N17" i="1"/>
  <c r="E18" i="1"/>
  <c r="G18" i="1"/>
  <c r="J18" i="1"/>
  <c r="K18" i="1"/>
  <c r="M18" i="1"/>
  <c r="N18" i="1"/>
  <c r="E19" i="1"/>
  <c r="G19" i="1"/>
  <c r="J19" i="1"/>
  <c r="K19" i="1"/>
  <c r="M19" i="1"/>
  <c r="N19" i="1"/>
  <c r="C19" i="1"/>
  <c r="C18" i="1"/>
  <c r="C17" i="1"/>
  <c r="K5" i="2"/>
  <c r="L5" i="2" s="1"/>
  <c r="I5" i="1" s="1"/>
  <c r="K6" i="2"/>
  <c r="L6" i="2" s="1"/>
  <c r="I6" i="1" s="1"/>
  <c r="O6" i="1" s="1"/>
  <c r="P6" i="1" s="1"/>
  <c r="K7" i="2"/>
  <c r="L7" i="2" s="1"/>
  <c r="I7" i="1" s="1"/>
  <c r="K8" i="2"/>
  <c r="L8" i="2" s="1"/>
  <c r="I8" i="1" s="1"/>
  <c r="O8" i="1" s="1"/>
  <c r="P8" i="1" s="1"/>
  <c r="K9" i="2"/>
  <c r="L9" i="2" s="1"/>
  <c r="I9" i="1" s="1"/>
  <c r="O9" i="1" s="1"/>
  <c r="P9" i="1" s="1"/>
  <c r="K10" i="2"/>
  <c r="L10" i="2" s="1"/>
  <c r="I10" i="1" s="1"/>
  <c r="O10" i="1" s="1"/>
  <c r="P10" i="1" s="1"/>
  <c r="K11" i="2"/>
  <c r="L11" i="2" s="1"/>
  <c r="I11" i="1" s="1"/>
  <c r="O11" i="1" s="1"/>
  <c r="P11" i="1" s="1"/>
  <c r="K12" i="2"/>
  <c r="L12" i="2" s="1"/>
  <c r="I12" i="1" s="1"/>
  <c r="O12" i="1" s="1"/>
  <c r="P12" i="1" s="1"/>
  <c r="K13" i="2"/>
  <c r="L13" i="2" s="1"/>
  <c r="I13" i="1" s="1"/>
  <c r="O13" i="1" s="1"/>
  <c r="P13" i="1" s="1"/>
  <c r="K14" i="2"/>
  <c r="L14" i="2" s="1"/>
  <c r="I14" i="1" s="1"/>
  <c r="O14" i="1" s="1"/>
  <c r="P14" i="1" s="1"/>
  <c r="K15" i="2"/>
  <c r="L15" i="2" s="1"/>
  <c r="I15" i="1" s="1"/>
  <c r="O15" i="1" s="1"/>
  <c r="P15" i="1" s="1"/>
  <c r="K16" i="2"/>
  <c r="L16" i="2" s="1"/>
  <c r="I16" i="1" s="1"/>
  <c r="O16" i="1" s="1"/>
  <c r="P16" i="1" s="1"/>
  <c r="K4" i="2"/>
  <c r="O7" i="1" l="1"/>
  <c r="P7" i="1" s="1"/>
  <c r="O17" i="1"/>
  <c r="F18" i="1"/>
  <c r="H17" i="1"/>
  <c r="F17" i="1"/>
  <c r="F19" i="1"/>
  <c r="H19" i="1"/>
  <c r="H18" i="1"/>
  <c r="L17" i="1"/>
  <c r="K17" i="2"/>
  <c r="L19" i="1"/>
  <c r="L18" i="1"/>
  <c r="L19" i="2"/>
  <c r="K19" i="2"/>
  <c r="L18" i="2"/>
  <c r="K18" i="2"/>
  <c r="L17" i="2"/>
  <c r="I17" i="1"/>
  <c r="I18" i="1"/>
  <c r="I19" i="1"/>
  <c r="O18" i="1" l="1"/>
  <c r="O19" i="1"/>
  <c r="P19" i="1"/>
  <c r="P18" i="1"/>
  <c r="P17" i="1"/>
  <c r="A5" i="7"/>
  <c r="A7" i="7"/>
  <c r="A8" i="7"/>
  <c r="A9" i="7"/>
  <c r="A10" i="7"/>
  <c r="A11" i="7"/>
  <c r="A12" i="7"/>
  <c r="A13" i="7"/>
  <c r="A14" i="7"/>
  <c r="A15" i="7"/>
  <c r="A16" i="7"/>
  <c r="A6" i="2"/>
  <c r="A7" i="2"/>
  <c r="A8" i="2"/>
  <c r="A9" i="2"/>
  <c r="A10" i="2"/>
  <c r="A11" i="2"/>
  <c r="A12" i="2"/>
  <c r="A13" i="2"/>
  <c r="A14" i="2"/>
  <c r="A15" i="2"/>
  <c r="A16" i="2"/>
  <c r="A5" i="2"/>
  <c r="A6" i="7" l="1"/>
  <c r="A19" i="2" l="1"/>
  <c r="A19" i="7"/>
  <c r="A3" i="7" l="1"/>
</calcChain>
</file>

<file path=xl/sharedStrings.xml><?xml version="1.0" encoding="utf-8"?>
<sst xmlns="http://schemas.openxmlformats.org/spreadsheetml/2006/main" count="72" uniqueCount="45">
  <si>
    <t>شماره دانشجويي</t>
  </si>
  <si>
    <t>Max</t>
  </si>
  <si>
    <t>Min</t>
  </si>
  <si>
    <t xml:space="preserve"> از</t>
  </si>
  <si>
    <t>از</t>
  </si>
  <si>
    <t>تكاليف</t>
  </si>
  <si>
    <t>تشویقی حضور در</t>
  </si>
  <si>
    <t>پایان‌ترم</t>
  </si>
  <si>
    <t>کلاس درس از</t>
  </si>
  <si>
    <t>حضور در</t>
  </si>
  <si>
    <t>کلاس تمرین  از</t>
  </si>
  <si>
    <t>جمع</t>
  </si>
  <si>
    <t>نمرات از</t>
  </si>
  <si>
    <t>تمرين 1</t>
  </si>
  <si>
    <t xml:space="preserve">تمرين 2 </t>
  </si>
  <si>
    <t>تمرين 3</t>
  </si>
  <si>
    <t>تمرين 4</t>
  </si>
  <si>
    <t>تمرين 5</t>
  </si>
  <si>
    <t>تمرين 6</t>
  </si>
  <si>
    <t>جمع تمرين</t>
  </si>
  <si>
    <t>نمره نهایی تمرین</t>
  </si>
  <si>
    <t xml:space="preserve"> از </t>
  </si>
  <si>
    <t>کمترین</t>
  </si>
  <si>
    <t>بیشترین</t>
  </si>
  <si>
    <t>میانگین</t>
  </si>
  <si>
    <t>کلاس تمرین از</t>
  </si>
  <si>
    <t>تمرین 7</t>
  </si>
  <si>
    <t>تمرین 8</t>
  </si>
  <si>
    <t>فاز اول</t>
  </si>
  <si>
    <t>فاز دوم</t>
  </si>
  <si>
    <t>جمع پروژه</t>
  </si>
  <si>
    <t>تمرین 9</t>
  </si>
  <si>
    <t>پروژه</t>
  </si>
  <si>
    <t>5+1</t>
  </si>
  <si>
    <t>آزمونک 1</t>
  </si>
  <si>
    <t>آزمونک 2</t>
  </si>
  <si>
    <t>ميان‌ترم</t>
  </si>
  <si>
    <t>میان ترم روی</t>
  </si>
  <si>
    <t>نمودار از</t>
  </si>
  <si>
    <t>آزمونک 2 روی</t>
  </si>
  <si>
    <t>پایان ترم روی</t>
  </si>
  <si>
    <t>نمره نهایی</t>
  </si>
  <si>
    <t>20+3+1</t>
  </si>
  <si>
    <t>+1+0.5</t>
  </si>
  <si>
    <t>20+3+0.5+0.5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</si>
</sst>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2" x14ac:knownFonts="1">
    <font>
      <sz val="10"/>
      <name val="Arial"/>
      <charset val="178"/>
    </font>
    <font>
      <sz val="8"/>
      <name val="Arial"/>
      <family val="2"/>
    </font>
    <font>
      <sz val="12"/>
      <name val="B Nazanin"/>
      <charset val="178"/>
    </font>
    <font>
      <b/>
      <sz val="12"/>
      <color indexed="12"/>
      <name val="B Nazanin"/>
      <charset val="178"/>
    </font>
    <font>
      <b/>
      <sz val="12"/>
      <name val="B Nazanin"/>
      <charset val="17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B Nazanin"/>
      <charset val="178"/>
    </font>
    <font>
      <sz val="11"/>
      <color theme="1"/>
      <name val="B Nazanin"/>
      <charset val="178"/>
    </font>
    <font>
      <sz val="12"/>
      <color rgb="FFFF0000"/>
      <name val="B Nazanin"/>
      <charset val="178"/>
    </font>
    <font>
      <sz val="12"/>
      <color rgb="FF0000FF"/>
      <name val="B Nazanin"/>
      <charset val="178"/>
    </font>
    <font>
      <sz val="12"/>
      <color rgb="FF00FF00"/>
      <name val="B Nazanin"/>
      <charset val="178"/>
    </font>
    <font>
      <sz val="12"/>
      <color rgb="FF0070C0"/>
      <name val="B Nazanin"/>
      <charset val="178"/>
    </font>
    <font>
      <sz val="12"/>
      <color rgb="FF77E739"/>
      <name val="B Nazanin"/>
      <charset val="178"/>
    </font>
    <font>
      <b/>
      <sz val="16"/>
      <color rgb="FFFF0000"/>
      <name val="B Nazanin"/>
      <charset val="178"/>
    </font>
    <font>
      <b/>
      <sz val="12"/>
      <color rgb="FF00B050"/>
      <name val="B Nazanin"/>
      <charset val="178"/>
    </font>
    <font>
      <b/>
      <sz val="12"/>
      <color rgb="FF77E739"/>
      <name val="B Nazanin"/>
      <charset val="178"/>
    </font>
    <font>
      <b/>
      <sz val="12"/>
      <color rgb="FF0070C0"/>
      <name val="B Nazanin"/>
      <charset val="178"/>
    </font>
    <font>
      <b/>
      <sz val="12"/>
      <color rgb="FF0000FF"/>
      <name val="B Nazanin"/>
      <charset val="178"/>
    </font>
    <font>
      <sz val="10"/>
      <name val="B Nazanin"/>
      <charset val="178"/>
    </font>
    <font>
      <b/>
      <sz val="10"/>
      <name val="B Nazanin"/>
      <charset val="178"/>
    </font>
    <font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11" fillId="0" borderId="2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2" fontId="10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9" fillId="0" borderId="2" xfId="0" applyNumberFormat="1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9" fontId="3" fillId="0" borderId="0" xfId="0" applyNumberFormat="1" applyFont="1" applyAlignment="1">
      <alignment horizontal="center"/>
    </xf>
    <xf numFmtId="2" fontId="2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9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8"/>
  <sheetViews>
    <sheetView tabSelected="1" zoomScaleNormal="100" workbookViewId="0"/>
  </sheetViews>
  <sheetFormatPr defaultColWidth="9.1328125" defaultRowHeight="18.399999999999999" x14ac:dyDescent="0.85"/>
  <cols>
    <col min="1" max="1" width="13.265625" style="1" bestFit="1" customWidth="1"/>
    <col min="2" max="2" width="11" style="1" bestFit="1" customWidth="1"/>
    <col min="3" max="3" width="10.1328125" style="1" bestFit="1" customWidth="1"/>
    <col min="4" max="4" width="14.265625" style="1" bestFit="1" customWidth="1"/>
    <col min="5" max="5" width="11.265625" style="1" bestFit="1" customWidth="1"/>
    <col min="6" max="6" width="15" style="1" bestFit="1" customWidth="1"/>
    <col min="7" max="7" width="10.265625" style="1" customWidth="1"/>
    <col min="8" max="8" width="14.3984375" style="1" bestFit="1" customWidth="1"/>
    <col min="9" max="9" width="9.1328125" style="1" bestFit="1" customWidth="1"/>
    <col min="10" max="10" width="7.73046875" style="1" bestFit="1" customWidth="1"/>
    <col min="11" max="11" width="11.86328125" style="1" bestFit="1" customWidth="1"/>
    <col min="12" max="12" width="17.265625" style="1" bestFit="1" customWidth="1"/>
    <col min="13" max="13" width="12.59765625" style="1" bestFit="1" customWidth="1"/>
    <col min="14" max="14" width="17.265625" style="1" bestFit="1" customWidth="1"/>
    <col min="15" max="15" width="7.73046875" style="1" bestFit="1" customWidth="1"/>
    <col min="16" max="16" width="13.1328125" style="1" bestFit="1" customWidth="1"/>
    <col min="17" max="16384" width="9.1328125" style="1"/>
  </cols>
  <sheetData>
    <row r="1" spans="1:16" ht="19.899999999999999" x14ac:dyDescent="1">
      <c r="E1" s="19"/>
      <c r="F1" s="19"/>
      <c r="G1" s="20"/>
      <c r="H1" s="20"/>
      <c r="I1" s="20"/>
      <c r="J1" s="20"/>
      <c r="L1" s="20"/>
      <c r="N1" s="20"/>
      <c r="O1" s="20"/>
    </row>
    <row r="2" spans="1:16" s="13" customFormat="1" ht="19.899999999999999" x14ac:dyDescent="1">
      <c r="B2" s="42" t="s">
        <v>34</v>
      </c>
      <c r="C2" s="42" t="s">
        <v>36</v>
      </c>
      <c r="D2" s="42" t="s">
        <v>37</v>
      </c>
      <c r="E2" s="42" t="s">
        <v>35</v>
      </c>
      <c r="F2" s="42" t="s">
        <v>39</v>
      </c>
      <c r="G2" s="42" t="s">
        <v>7</v>
      </c>
      <c r="H2" s="42" t="s">
        <v>40</v>
      </c>
      <c r="I2" s="42" t="s">
        <v>5</v>
      </c>
      <c r="J2" s="42" t="s">
        <v>32</v>
      </c>
      <c r="K2" s="42" t="s">
        <v>9</v>
      </c>
      <c r="L2" s="42" t="s">
        <v>6</v>
      </c>
      <c r="M2" s="42" t="s">
        <v>9</v>
      </c>
      <c r="N2" s="42" t="s">
        <v>6</v>
      </c>
      <c r="O2" s="42" t="s">
        <v>11</v>
      </c>
      <c r="P2" s="13" t="s">
        <v>41</v>
      </c>
    </row>
    <row r="3" spans="1:16" s="13" customFormat="1" ht="19.899999999999999" x14ac:dyDescent="1">
      <c r="A3" s="13" t="s">
        <v>0</v>
      </c>
      <c r="B3" s="13" t="s">
        <v>4</v>
      </c>
      <c r="C3" s="13" t="s">
        <v>4</v>
      </c>
      <c r="D3" s="13" t="s">
        <v>38</v>
      </c>
      <c r="E3" s="13" t="s">
        <v>4</v>
      </c>
      <c r="F3" s="13" t="s">
        <v>38</v>
      </c>
      <c r="G3" s="13" t="s">
        <v>3</v>
      </c>
      <c r="H3" s="13" t="s">
        <v>38</v>
      </c>
      <c r="I3" s="13" t="s">
        <v>4</v>
      </c>
      <c r="J3" s="13" t="s">
        <v>4</v>
      </c>
      <c r="K3" s="13" t="s">
        <v>8</v>
      </c>
      <c r="L3" s="13" t="s">
        <v>8</v>
      </c>
      <c r="M3" s="13" t="s">
        <v>25</v>
      </c>
      <c r="N3" s="13" t="s">
        <v>10</v>
      </c>
      <c r="O3" s="13" t="s">
        <v>12</v>
      </c>
      <c r="P3" s="13" t="s">
        <v>4</v>
      </c>
    </row>
    <row r="4" spans="1:16" s="13" customFormat="1" ht="19.899999999999999" x14ac:dyDescent="1">
      <c r="B4" s="21">
        <v>1</v>
      </c>
      <c r="C4" s="21">
        <v>20</v>
      </c>
      <c r="D4" s="21">
        <v>20</v>
      </c>
      <c r="E4" s="21">
        <v>1</v>
      </c>
      <c r="F4" s="21">
        <v>1</v>
      </c>
      <c r="G4" s="21">
        <v>20</v>
      </c>
      <c r="H4" s="21">
        <v>20</v>
      </c>
      <c r="I4" s="21" t="s">
        <v>33</v>
      </c>
      <c r="J4" s="21">
        <v>3</v>
      </c>
      <c r="K4" s="21">
        <v>17</v>
      </c>
      <c r="L4" s="40" t="s">
        <v>43</v>
      </c>
      <c r="M4" s="21">
        <v>8</v>
      </c>
      <c r="N4" s="40" t="s">
        <v>43</v>
      </c>
      <c r="O4" s="21" t="s">
        <v>42</v>
      </c>
      <c r="P4" s="21" t="s">
        <v>44</v>
      </c>
    </row>
    <row r="5" spans="1:16" x14ac:dyDescent="0.85">
      <c r="A5" s="1">
        <v>98108254</v>
      </c>
      <c r="C5" s="1">
        <v>5.5</v>
      </c>
      <c r="D5" s="1">
        <f>C5+2.5</f>
        <v>8</v>
      </c>
      <c r="G5" s="1">
        <v>4</v>
      </c>
      <c r="H5" s="1">
        <f>G5+4.5</f>
        <v>8.5</v>
      </c>
      <c r="I5" s="1">
        <f>ROUND(Hws!L5*6/5,2)</f>
        <v>0</v>
      </c>
      <c r="J5" s="22">
        <f>Project!D5</f>
        <v>2.3499999999999996</v>
      </c>
      <c r="K5" s="1">
        <v>11</v>
      </c>
      <c r="L5" s="41">
        <f>ROUND(K5*1.5/17,2)</f>
        <v>0.97</v>
      </c>
      <c r="M5" s="1">
        <v>6</v>
      </c>
      <c r="N5" s="22">
        <f>M5*1.5/8</f>
        <v>1.125</v>
      </c>
      <c r="O5" s="22">
        <f>B5+D5/5+F5+H5*6/20+I5+J5+L5+N5</f>
        <v>8.5949999999999989</v>
      </c>
      <c r="P5" s="1">
        <f>ROUND(O5+0.4,1)</f>
        <v>9</v>
      </c>
    </row>
    <row r="6" spans="1:16" s="13" customFormat="1" ht="19.899999999999999" x14ac:dyDescent="1">
      <c r="A6" s="1">
        <v>99102626</v>
      </c>
      <c r="B6" s="1"/>
      <c r="C6" s="1">
        <v>7</v>
      </c>
      <c r="D6" s="1">
        <f t="shared" ref="D6:D16" si="0">C6+2.5</f>
        <v>9.5</v>
      </c>
      <c r="E6" s="1"/>
      <c r="F6" s="1"/>
      <c r="G6" s="1">
        <v>5.5</v>
      </c>
      <c r="H6" s="1">
        <f t="shared" ref="H6:H16" si="1">G6+4.5</f>
        <v>10</v>
      </c>
      <c r="I6" s="1">
        <f>ROUND(Hws!L6*6/5,2)</f>
        <v>3.04</v>
      </c>
      <c r="J6" s="22">
        <f>Project!D6</f>
        <v>2.3499999999999996</v>
      </c>
      <c r="K6" s="1">
        <v>0</v>
      </c>
      <c r="L6" s="41">
        <f t="shared" ref="L6:L16" si="2">ROUND(K6*2/17,2)</f>
        <v>0</v>
      </c>
      <c r="M6" s="1">
        <v>0</v>
      </c>
      <c r="N6" s="22">
        <f t="shared" ref="N6:N16" si="3">M6*1.5/8</f>
        <v>0</v>
      </c>
      <c r="O6" s="22">
        <f t="shared" ref="O6:O16" si="4">B6+D6/5+F6+H6*6/20+I6+J6+L6+N6</f>
        <v>10.29</v>
      </c>
      <c r="P6" s="1">
        <f t="shared" ref="P6:P16" si="5">ROUND(O6+0.4,1)</f>
        <v>10.7</v>
      </c>
    </row>
    <row r="7" spans="1:16" x14ac:dyDescent="0.85">
      <c r="A7" s="1">
        <v>401108675</v>
      </c>
      <c r="B7" s="1">
        <v>0.55000000000000004</v>
      </c>
      <c r="C7" s="1">
        <v>8.5</v>
      </c>
      <c r="D7" s="1">
        <f t="shared" si="0"/>
        <v>11</v>
      </c>
      <c r="E7" s="1">
        <v>0.3</v>
      </c>
      <c r="F7" s="1">
        <f>E7*1.5+0.2</f>
        <v>0.64999999999999991</v>
      </c>
      <c r="G7" s="1">
        <v>6.5</v>
      </c>
      <c r="H7" s="1">
        <f t="shared" si="1"/>
        <v>11</v>
      </c>
      <c r="I7" s="1">
        <f>ROUND(Hws!L7*6/5,2)</f>
        <v>1.27</v>
      </c>
      <c r="J7" s="22">
        <f>Project!D7</f>
        <v>2.3499999999999996</v>
      </c>
      <c r="K7" s="1">
        <v>8</v>
      </c>
      <c r="L7" s="41">
        <f t="shared" si="2"/>
        <v>0.94</v>
      </c>
      <c r="M7" s="1">
        <v>3</v>
      </c>
      <c r="N7" s="22">
        <f t="shared" si="3"/>
        <v>0.5625</v>
      </c>
      <c r="O7" s="22">
        <f t="shared" si="4"/>
        <v>11.822499999999998</v>
      </c>
      <c r="P7" s="1">
        <f t="shared" si="5"/>
        <v>12.2</v>
      </c>
    </row>
    <row r="8" spans="1:16" x14ac:dyDescent="0.85">
      <c r="A8" s="1">
        <v>401108801</v>
      </c>
      <c r="B8" s="1">
        <v>0.55000000000000004</v>
      </c>
      <c r="C8" s="1">
        <v>10.5</v>
      </c>
      <c r="D8" s="1">
        <f t="shared" si="0"/>
        <v>13</v>
      </c>
      <c r="E8" s="1">
        <v>0.2</v>
      </c>
      <c r="F8" s="1">
        <f t="shared" ref="F8:F16" si="6">E8*1.5+0.2</f>
        <v>0.5</v>
      </c>
      <c r="G8" s="1">
        <v>9.5</v>
      </c>
      <c r="H8" s="1">
        <f t="shared" si="1"/>
        <v>14</v>
      </c>
      <c r="I8" s="1">
        <f>ROUND(Hws!L8*6/5,2)</f>
        <v>4.54</v>
      </c>
      <c r="J8" s="22">
        <f>Project!D8</f>
        <v>1.375</v>
      </c>
      <c r="K8" s="1">
        <v>17</v>
      </c>
      <c r="L8" s="41">
        <f t="shared" si="2"/>
        <v>2</v>
      </c>
      <c r="M8" s="1">
        <v>6</v>
      </c>
      <c r="N8" s="22">
        <f t="shared" si="3"/>
        <v>1.125</v>
      </c>
      <c r="O8" s="22">
        <f t="shared" si="4"/>
        <v>16.89</v>
      </c>
      <c r="P8" s="1">
        <f t="shared" si="5"/>
        <v>17.3</v>
      </c>
    </row>
    <row r="9" spans="1:16" x14ac:dyDescent="0.85">
      <c r="A9" s="1">
        <v>401108812</v>
      </c>
      <c r="B9" s="1">
        <v>0.75</v>
      </c>
      <c r="C9" s="1">
        <v>15.5</v>
      </c>
      <c r="D9" s="1">
        <f t="shared" si="0"/>
        <v>18</v>
      </c>
      <c r="E9" s="1">
        <v>0.35</v>
      </c>
      <c r="F9" s="1">
        <f t="shared" si="6"/>
        <v>0.72499999999999987</v>
      </c>
      <c r="G9" s="1">
        <v>13.5</v>
      </c>
      <c r="H9" s="1">
        <f t="shared" si="1"/>
        <v>18</v>
      </c>
      <c r="I9" s="1">
        <f>ROUND(Hws!L9*6/5,2)</f>
        <v>4.5</v>
      </c>
      <c r="J9" s="22">
        <f>Project!D9</f>
        <v>1.35</v>
      </c>
      <c r="K9" s="1">
        <v>15</v>
      </c>
      <c r="L9" s="41">
        <f t="shared" si="2"/>
        <v>1.76</v>
      </c>
      <c r="M9" s="1">
        <v>3</v>
      </c>
      <c r="N9" s="22">
        <f t="shared" si="3"/>
        <v>0.5625</v>
      </c>
      <c r="O9" s="22">
        <f t="shared" si="4"/>
        <v>18.647500000000001</v>
      </c>
      <c r="P9" s="1">
        <f t="shared" si="5"/>
        <v>19</v>
      </c>
    </row>
    <row r="10" spans="1:16" x14ac:dyDescent="0.85">
      <c r="A10" s="1">
        <v>401108845</v>
      </c>
      <c r="B10" s="1">
        <v>0.82499999999999996</v>
      </c>
      <c r="C10" s="1">
        <v>10.5</v>
      </c>
      <c r="D10" s="1">
        <f t="shared" si="0"/>
        <v>13</v>
      </c>
      <c r="E10" s="1">
        <v>0.35</v>
      </c>
      <c r="F10" s="1">
        <f t="shared" si="6"/>
        <v>0.72499999999999987</v>
      </c>
      <c r="G10" s="1">
        <v>6.5</v>
      </c>
      <c r="H10" s="1">
        <f t="shared" si="1"/>
        <v>11</v>
      </c>
      <c r="I10" s="1">
        <f>ROUND(Hws!L10*6/5,2)</f>
        <v>5.35</v>
      </c>
      <c r="J10" s="22">
        <f>Project!D10</f>
        <v>1.35</v>
      </c>
      <c r="K10" s="1">
        <v>17</v>
      </c>
      <c r="L10" s="41">
        <f t="shared" si="2"/>
        <v>2</v>
      </c>
      <c r="M10" s="1">
        <v>5</v>
      </c>
      <c r="N10" s="22">
        <f t="shared" si="3"/>
        <v>0.9375</v>
      </c>
      <c r="O10" s="22">
        <f t="shared" si="4"/>
        <v>17.087499999999999</v>
      </c>
      <c r="P10" s="1">
        <f t="shared" si="5"/>
        <v>17.5</v>
      </c>
    </row>
    <row r="11" spans="1:16" x14ac:dyDescent="0.85">
      <c r="A11" s="1">
        <v>401108856</v>
      </c>
      <c r="B11" s="1">
        <v>0.875</v>
      </c>
      <c r="C11" s="1">
        <v>6.5</v>
      </c>
      <c r="D11" s="1">
        <f t="shared" si="0"/>
        <v>9</v>
      </c>
      <c r="E11" s="1">
        <v>0.15</v>
      </c>
      <c r="F11" s="1">
        <f t="shared" si="6"/>
        <v>0.42499999999999999</v>
      </c>
      <c r="G11" s="1">
        <v>10</v>
      </c>
      <c r="H11" s="1">
        <f t="shared" si="1"/>
        <v>14.5</v>
      </c>
      <c r="I11" s="1">
        <f>ROUND(Hws!L11*6/5,2)</f>
        <v>2.75</v>
      </c>
      <c r="J11" s="22">
        <f>Project!D11</f>
        <v>1.375</v>
      </c>
      <c r="K11" s="1">
        <v>12</v>
      </c>
      <c r="L11" s="41">
        <f t="shared" si="2"/>
        <v>1.41</v>
      </c>
      <c r="M11" s="1">
        <v>6</v>
      </c>
      <c r="N11" s="22">
        <f t="shared" si="3"/>
        <v>1.125</v>
      </c>
      <c r="O11" s="22">
        <f t="shared" si="4"/>
        <v>14.11</v>
      </c>
      <c r="P11" s="1">
        <f t="shared" si="5"/>
        <v>14.5</v>
      </c>
    </row>
    <row r="12" spans="1:16" x14ac:dyDescent="0.85">
      <c r="A12" s="1">
        <v>401109058</v>
      </c>
      <c r="C12" s="1">
        <v>7</v>
      </c>
      <c r="D12" s="1">
        <f t="shared" si="0"/>
        <v>9.5</v>
      </c>
      <c r="E12" s="1">
        <v>0.2</v>
      </c>
      <c r="F12" s="1">
        <f t="shared" si="6"/>
        <v>0.5</v>
      </c>
      <c r="G12" s="1">
        <v>4</v>
      </c>
      <c r="H12" s="1">
        <f t="shared" si="1"/>
        <v>8.5</v>
      </c>
      <c r="I12" s="1">
        <f>ROUND(Hws!L12*6/5,2)</f>
        <v>0.95</v>
      </c>
      <c r="J12" s="22">
        <f>Project!D12</f>
        <v>1.375</v>
      </c>
      <c r="K12" s="1">
        <v>2</v>
      </c>
      <c r="L12" s="41">
        <f t="shared" si="2"/>
        <v>0.24</v>
      </c>
      <c r="M12" s="1">
        <v>0</v>
      </c>
      <c r="N12" s="22">
        <f t="shared" si="3"/>
        <v>0</v>
      </c>
      <c r="O12" s="22">
        <f t="shared" si="4"/>
        <v>7.5149999999999997</v>
      </c>
      <c r="P12" s="1">
        <f t="shared" si="5"/>
        <v>7.9</v>
      </c>
    </row>
    <row r="13" spans="1:16" x14ac:dyDescent="0.85">
      <c r="A13" s="1">
        <v>401109071</v>
      </c>
      <c r="B13" s="1">
        <v>0.55000000000000004</v>
      </c>
      <c r="C13" s="1">
        <v>12.5</v>
      </c>
      <c r="D13" s="1">
        <f t="shared" si="0"/>
        <v>15</v>
      </c>
      <c r="E13" s="1">
        <v>0.45</v>
      </c>
      <c r="F13" s="1">
        <f t="shared" si="6"/>
        <v>0.875</v>
      </c>
      <c r="G13" s="1">
        <v>9</v>
      </c>
      <c r="H13" s="1">
        <f t="shared" si="1"/>
        <v>13.5</v>
      </c>
      <c r="I13" s="1">
        <f>ROUND(Hws!L13*6/5,2)</f>
        <v>4.22</v>
      </c>
      <c r="J13" s="22">
        <f>Project!D13</f>
        <v>2.5249999999999995</v>
      </c>
      <c r="K13" s="1">
        <v>16</v>
      </c>
      <c r="L13" s="41">
        <f t="shared" si="2"/>
        <v>1.88</v>
      </c>
      <c r="M13" s="1">
        <v>6</v>
      </c>
      <c r="N13" s="22">
        <f t="shared" si="3"/>
        <v>1.125</v>
      </c>
      <c r="O13" s="22">
        <f t="shared" si="4"/>
        <v>18.224999999999998</v>
      </c>
      <c r="P13" s="1">
        <f t="shared" si="5"/>
        <v>18.600000000000001</v>
      </c>
    </row>
    <row r="14" spans="1:16" x14ac:dyDescent="0.85">
      <c r="A14" s="1">
        <v>401109239</v>
      </c>
      <c r="B14" s="1">
        <v>0.75</v>
      </c>
      <c r="C14" s="1">
        <v>7.5</v>
      </c>
      <c r="D14" s="1">
        <f t="shared" si="0"/>
        <v>10</v>
      </c>
      <c r="G14" s="1">
        <v>1</v>
      </c>
      <c r="H14" s="1">
        <f t="shared" si="1"/>
        <v>5.5</v>
      </c>
      <c r="I14" s="1">
        <f>ROUND(Hws!L14*6/5,2)</f>
        <v>3.4</v>
      </c>
      <c r="J14" s="22">
        <f>Project!D14</f>
        <v>2.5249999999999995</v>
      </c>
      <c r="K14" s="1">
        <v>13</v>
      </c>
      <c r="L14" s="41">
        <f t="shared" si="2"/>
        <v>1.53</v>
      </c>
      <c r="M14" s="1">
        <v>6</v>
      </c>
      <c r="N14" s="22">
        <f t="shared" si="3"/>
        <v>1.125</v>
      </c>
      <c r="O14" s="22">
        <f t="shared" si="4"/>
        <v>12.979999999999999</v>
      </c>
      <c r="P14" s="1">
        <f t="shared" si="5"/>
        <v>13.4</v>
      </c>
    </row>
    <row r="15" spans="1:16" x14ac:dyDescent="0.85">
      <c r="A15" s="1">
        <v>401109252</v>
      </c>
      <c r="B15" s="1">
        <v>0.45</v>
      </c>
      <c r="C15" s="1">
        <v>7.5</v>
      </c>
      <c r="D15" s="1">
        <f t="shared" si="0"/>
        <v>10</v>
      </c>
      <c r="E15" s="1">
        <v>0.2</v>
      </c>
      <c r="F15" s="1">
        <f t="shared" si="6"/>
        <v>0.5</v>
      </c>
      <c r="G15" s="1">
        <v>9.5</v>
      </c>
      <c r="H15" s="1">
        <f t="shared" si="1"/>
        <v>14</v>
      </c>
      <c r="I15" s="1">
        <f>ROUND(Hws!L15*6/5,2)</f>
        <v>4.07</v>
      </c>
      <c r="J15" s="22">
        <f>Project!D15</f>
        <v>1.35</v>
      </c>
      <c r="K15" s="1">
        <v>16</v>
      </c>
      <c r="L15" s="41">
        <f t="shared" si="2"/>
        <v>1.88</v>
      </c>
      <c r="M15" s="1">
        <v>7</v>
      </c>
      <c r="N15" s="22">
        <f t="shared" si="3"/>
        <v>1.3125</v>
      </c>
      <c r="O15" s="22">
        <f t="shared" si="4"/>
        <v>15.762499999999999</v>
      </c>
      <c r="P15" s="1">
        <f t="shared" si="5"/>
        <v>16.2</v>
      </c>
    </row>
    <row r="16" spans="1:16" x14ac:dyDescent="0.85">
      <c r="A16" s="1">
        <v>401109263</v>
      </c>
      <c r="B16" s="1">
        <v>0.65</v>
      </c>
      <c r="C16" s="1">
        <v>3</v>
      </c>
      <c r="D16" s="1">
        <f t="shared" si="0"/>
        <v>5.5</v>
      </c>
      <c r="E16" s="1">
        <v>0.2</v>
      </c>
      <c r="F16" s="1">
        <f t="shared" si="6"/>
        <v>0.5</v>
      </c>
      <c r="G16" s="1">
        <v>6</v>
      </c>
      <c r="H16" s="1">
        <f t="shared" si="1"/>
        <v>10.5</v>
      </c>
      <c r="I16" s="1">
        <f>ROUND(Hws!L16*6/5,2)</f>
        <v>2.99</v>
      </c>
      <c r="J16" s="22">
        <f>Project!D16</f>
        <v>2.5249999999999995</v>
      </c>
      <c r="K16" s="1">
        <v>15</v>
      </c>
      <c r="L16" s="41">
        <f t="shared" si="2"/>
        <v>1.76</v>
      </c>
      <c r="M16" s="1">
        <v>7</v>
      </c>
      <c r="N16" s="22">
        <f t="shared" si="3"/>
        <v>1.3125</v>
      </c>
      <c r="O16" s="22">
        <f t="shared" si="4"/>
        <v>13.987499999999999</v>
      </c>
      <c r="P16" s="1">
        <f t="shared" si="5"/>
        <v>14.4</v>
      </c>
    </row>
    <row r="17" spans="1:16" s="23" customFormat="1" ht="19.899999999999999" x14ac:dyDescent="1">
      <c r="A17" s="28" t="s">
        <v>22</v>
      </c>
      <c r="B17" s="43">
        <f t="shared" ref="B17:P17" si="7">MIN(B5:B16)</f>
        <v>0.45</v>
      </c>
      <c r="C17" s="43">
        <f t="shared" si="7"/>
        <v>3</v>
      </c>
      <c r="D17" s="43">
        <f t="shared" si="7"/>
        <v>5.5</v>
      </c>
      <c r="E17" s="43">
        <f t="shared" si="7"/>
        <v>0.15</v>
      </c>
      <c r="F17" s="43">
        <f t="shared" si="7"/>
        <v>0.42499999999999999</v>
      </c>
      <c r="G17" s="43">
        <f t="shared" si="7"/>
        <v>1</v>
      </c>
      <c r="H17" s="43">
        <f t="shared" si="7"/>
        <v>5.5</v>
      </c>
      <c r="I17" s="43">
        <f t="shared" si="7"/>
        <v>0</v>
      </c>
      <c r="J17" s="43">
        <f t="shared" si="7"/>
        <v>1.35</v>
      </c>
      <c r="K17" s="43">
        <f t="shared" si="7"/>
        <v>0</v>
      </c>
      <c r="L17" s="43">
        <f t="shared" si="7"/>
        <v>0</v>
      </c>
      <c r="M17" s="43">
        <f t="shared" si="7"/>
        <v>0</v>
      </c>
      <c r="N17" s="43">
        <f t="shared" si="7"/>
        <v>0</v>
      </c>
      <c r="O17" s="43">
        <f t="shared" si="7"/>
        <v>7.5149999999999997</v>
      </c>
      <c r="P17" s="43">
        <f t="shared" si="7"/>
        <v>7.9</v>
      </c>
    </row>
    <row r="18" spans="1:16" s="15" customFormat="1" ht="19.899999999999999" x14ac:dyDescent="1">
      <c r="A18" s="29" t="s">
        <v>23</v>
      </c>
      <c r="B18" s="44">
        <f t="shared" ref="B18:P18" si="8">MAX(B5:B16)</f>
        <v>0.875</v>
      </c>
      <c r="C18" s="44">
        <f t="shared" si="8"/>
        <v>15.5</v>
      </c>
      <c r="D18" s="44">
        <f t="shared" si="8"/>
        <v>18</v>
      </c>
      <c r="E18" s="44">
        <f t="shared" si="8"/>
        <v>0.45</v>
      </c>
      <c r="F18" s="44">
        <f t="shared" si="8"/>
        <v>0.875</v>
      </c>
      <c r="G18" s="44">
        <f t="shared" si="8"/>
        <v>13.5</v>
      </c>
      <c r="H18" s="44">
        <f t="shared" si="8"/>
        <v>18</v>
      </c>
      <c r="I18" s="44">
        <f t="shared" si="8"/>
        <v>5.35</v>
      </c>
      <c r="J18" s="44">
        <f t="shared" si="8"/>
        <v>2.5249999999999995</v>
      </c>
      <c r="K18" s="44">
        <f t="shared" si="8"/>
        <v>17</v>
      </c>
      <c r="L18" s="44">
        <f t="shared" si="8"/>
        <v>2</v>
      </c>
      <c r="M18" s="44">
        <f t="shared" si="8"/>
        <v>7</v>
      </c>
      <c r="N18" s="44">
        <f t="shared" si="8"/>
        <v>1.3125</v>
      </c>
      <c r="O18" s="44">
        <f t="shared" si="8"/>
        <v>18.647500000000001</v>
      </c>
      <c r="P18" s="44">
        <f t="shared" si="8"/>
        <v>19</v>
      </c>
    </row>
    <row r="19" spans="1:16" s="24" customFormat="1" ht="19.899999999999999" x14ac:dyDescent="1">
      <c r="A19" s="30" t="s">
        <v>24</v>
      </c>
      <c r="B19" s="45">
        <f t="shared" ref="B19:P19" si="9">AVERAGE(B5:B16)</f>
        <v>0.66111111111111109</v>
      </c>
      <c r="C19" s="45">
        <f t="shared" si="9"/>
        <v>8.4583333333333339</v>
      </c>
      <c r="D19" s="45">
        <f t="shared" si="9"/>
        <v>10.958333333333334</v>
      </c>
      <c r="E19" s="45">
        <f t="shared" si="9"/>
        <v>0.26666666666666666</v>
      </c>
      <c r="F19" s="45">
        <f t="shared" si="9"/>
        <v>0.6</v>
      </c>
      <c r="G19" s="45">
        <f t="shared" si="9"/>
        <v>7.083333333333333</v>
      </c>
      <c r="H19" s="45">
        <f t="shared" si="9"/>
        <v>11.583333333333334</v>
      </c>
      <c r="I19" s="45">
        <f t="shared" si="9"/>
        <v>3.0900000000000003</v>
      </c>
      <c r="J19" s="45">
        <f t="shared" si="9"/>
        <v>1.8999999999999997</v>
      </c>
      <c r="K19" s="45">
        <f t="shared" si="9"/>
        <v>11.833333333333334</v>
      </c>
      <c r="L19" s="45">
        <f t="shared" si="9"/>
        <v>1.3641666666666667</v>
      </c>
      <c r="M19" s="45">
        <f t="shared" si="9"/>
        <v>4.583333333333333</v>
      </c>
      <c r="N19" s="45">
        <f t="shared" si="9"/>
        <v>0.859375</v>
      </c>
      <c r="O19" s="45">
        <f t="shared" si="9"/>
        <v>13.826041666666667</v>
      </c>
      <c r="P19" s="45">
        <f t="shared" si="9"/>
        <v>14.225000000000001</v>
      </c>
    </row>
    <row r="20" spans="1:16" ht="19.899999999999999" x14ac:dyDescent="1">
      <c r="K20" s="25"/>
    </row>
    <row r="22" spans="1:16" ht="27" x14ac:dyDescent="1.35">
      <c r="E22" s="20"/>
      <c r="F22" s="20"/>
      <c r="I22" s="26"/>
      <c r="J22" s="26"/>
      <c r="K22" s="20"/>
      <c r="L22" s="20"/>
    </row>
    <row r="23" spans="1:16" ht="19.899999999999999" x14ac:dyDescent="1">
      <c r="I23" s="20"/>
      <c r="J23" s="20"/>
      <c r="K23" s="20"/>
      <c r="L23" s="20"/>
    </row>
    <row r="24" spans="1:16" ht="19.899999999999999" x14ac:dyDescent="1">
      <c r="I24" s="20"/>
      <c r="J24" s="20"/>
      <c r="L24" s="20"/>
    </row>
    <row r="25" spans="1:16" ht="19.899999999999999" x14ac:dyDescent="1">
      <c r="I25" s="20"/>
      <c r="J25" s="20"/>
      <c r="L25" s="20"/>
    </row>
    <row r="26" spans="1:16" ht="19.899999999999999" x14ac:dyDescent="1">
      <c r="E26" s="20"/>
      <c r="F26" s="20"/>
      <c r="I26" s="20"/>
      <c r="J26" s="20"/>
      <c r="K26" s="20"/>
      <c r="L26" s="20"/>
    </row>
    <row r="27" spans="1:16" ht="19.899999999999999" x14ac:dyDescent="1">
      <c r="I27" s="20"/>
      <c r="J27" s="20"/>
      <c r="K27" s="20"/>
      <c r="L27" s="20"/>
    </row>
    <row r="28" spans="1:16" ht="19.899999999999999" x14ac:dyDescent="1">
      <c r="I28" s="20"/>
      <c r="J28" s="20"/>
      <c r="L28" s="20"/>
    </row>
  </sheetData>
  <autoFilter ref="A2:O19" xr:uid="{00000000-0001-0000-0000-000000000000}"/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N130"/>
  <sheetViews>
    <sheetView zoomScaleNormal="100" workbookViewId="0"/>
  </sheetViews>
  <sheetFormatPr defaultColWidth="9.1328125" defaultRowHeight="18.399999999999999" x14ac:dyDescent="0.85"/>
  <cols>
    <col min="1" max="1" width="15" style="2" bestFit="1" customWidth="1"/>
    <col min="2" max="2" width="7.3984375" style="1" bestFit="1" customWidth="1"/>
    <col min="3" max="5" width="8.1328125" style="2" bestFit="1" customWidth="1"/>
    <col min="6" max="6" width="7.86328125" style="2" bestFit="1" customWidth="1"/>
    <col min="7" max="7" width="7.73046875" style="2" bestFit="1" customWidth="1"/>
    <col min="8" max="9" width="7.86328125" style="2" bestFit="1" customWidth="1"/>
    <col min="10" max="10" width="7.73046875" style="2" bestFit="1" customWidth="1"/>
    <col min="11" max="11" width="10.265625" style="2" bestFit="1" customWidth="1"/>
    <col min="12" max="12" width="14.59765625" style="2" bestFit="1" customWidth="1"/>
    <col min="13" max="17" width="9.1328125" style="2"/>
    <col min="18" max="18" width="19.73046875" style="2" bestFit="1" customWidth="1"/>
    <col min="19" max="16384" width="9.1328125" style="2"/>
  </cols>
  <sheetData>
    <row r="1" spans="1:40" ht="19.899999999999999" x14ac:dyDescen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20"/>
    </row>
    <row r="2" spans="1:40" s="32" customFormat="1" ht="19.899999999999999" x14ac:dyDescent="0.35">
      <c r="B2" s="32" t="s">
        <v>13</v>
      </c>
      <c r="C2" s="32" t="s">
        <v>14</v>
      </c>
      <c r="D2" s="32" t="s">
        <v>15</v>
      </c>
      <c r="E2" s="32" t="s">
        <v>16</v>
      </c>
      <c r="F2" s="32" t="s">
        <v>17</v>
      </c>
      <c r="G2" s="32" t="s">
        <v>18</v>
      </c>
      <c r="H2" s="32" t="s">
        <v>26</v>
      </c>
      <c r="I2" s="32" t="s">
        <v>27</v>
      </c>
      <c r="J2" s="32" t="s">
        <v>31</v>
      </c>
      <c r="K2" s="32" t="s">
        <v>19</v>
      </c>
      <c r="L2" s="32" t="s">
        <v>20</v>
      </c>
    </row>
    <row r="3" spans="1:40" s="32" customFormat="1" ht="19.899999999999999" x14ac:dyDescent="0.35">
      <c r="A3" s="32" t="s">
        <v>0</v>
      </c>
      <c r="B3" s="32" t="s">
        <v>3</v>
      </c>
      <c r="C3" s="32" t="s">
        <v>4</v>
      </c>
      <c r="D3" s="32" t="s">
        <v>3</v>
      </c>
      <c r="E3" s="32" t="s">
        <v>3</v>
      </c>
      <c r="F3" s="32" t="s">
        <v>3</v>
      </c>
      <c r="G3" s="32" t="s">
        <v>4</v>
      </c>
      <c r="H3" s="32" t="s">
        <v>4</v>
      </c>
      <c r="I3" s="32" t="s">
        <v>4</v>
      </c>
      <c r="J3" s="32" t="s">
        <v>4</v>
      </c>
      <c r="K3" s="32" t="s">
        <v>3</v>
      </c>
      <c r="L3" s="32" t="s">
        <v>21</v>
      </c>
    </row>
    <row r="4" spans="1:40" s="32" customFormat="1" ht="19.899999999999999" x14ac:dyDescent="0.35">
      <c r="B4" s="32">
        <v>65</v>
      </c>
      <c r="C4" s="32">
        <v>45</v>
      </c>
      <c r="D4" s="32">
        <v>60</v>
      </c>
      <c r="E4" s="32">
        <v>80</v>
      </c>
      <c r="F4" s="32">
        <v>50</v>
      </c>
      <c r="G4" s="32">
        <v>75</v>
      </c>
      <c r="H4" s="32">
        <v>90</v>
      </c>
      <c r="I4" s="32">
        <v>50</v>
      </c>
      <c r="J4" s="32">
        <v>100</v>
      </c>
      <c r="K4" s="32">
        <f>SUM(B4:J4)</f>
        <v>615</v>
      </c>
      <c r="L4" s="32">
        <v>5</v>
      </c>
    </row>
    <row r="5" spans="1:40" s="33" customFormat="1" ht="19.899999999999999" x14ac:dyDescent="0.35">
      <c r="A5" s="39">
        <f>Overal!A5</f>
        <v>98108254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f t="shared" ref="K5:K16" si="0">SUM(B5:J5)</f>
        <v>0</v>
      </c>
      <c r="L5" s="33">
        <f>ROUND(K5*5/615,2)</f>
        <v>0</v>
      </c>
    </row>
    <row r="6" spans="1:40" ht="19.899999999999999" x14ac:dyDescent="0.85">
      <c r="A6" s="39">
        <f>Overal!A6</f>
        <v>99102626</v>
      </c>
      <c r="B6" s="5">
        <v>0</v>
      </c>
      <c r="C6" s="5">
        <v>31.5</v>
      </c>
      <c r="D6" s="8">
        <v>31.200000000000003</v>
      </c>
      <c r="E6" s="27">
        <v>78</v>
      </c>
      <c r="F6" s="14">
        <v>47.25</v>
      </c>
      <c r="G6" s="14">
        <v>76.650000000000006</v>
      </c>
      <c r="H6" s="14">
        <v>0</v>
      </c>
      <c r="I6" s="14">
        <v>46.2</v>
      </c>
      <c r="J6" s="14">
        <v>0</v>
      </c>
      <c r="K6" s="5">
        <f t="shared" si="0"/>
        <v>310.8</v>
      </c>
      <c r="L6" s="33">
        <f t="shared" ref="L6:L16" si="1">ROUND(K6*5/615,2)</f>
        <v>2.5299999999999998</v>
      </c>
      <c r="W6" s="10"/>
      <c r="AB6" s="10"/>
      <c r="AD6" s="10"/>
      <c r="AE6" s="12"/>
      <c r="AF6" s="11"/>
      <c r="AN6" s="10"/>
    </row>
    <row r="7" spans="1:40" ht="19.899999999999999" x14ac:dyDescent="0.85">
      <c r="A7" s="39">
        <f>Overal!A7</f>
        <v>401108675</v>
      </c>
      <c r="B7" s="5">
        <v>0</v>
      </c>
      <c r="C7" s="5">
        <v>35</v>
      </c>
      <c r="D7" s="9">
        <v>54</v>
      </c>
      <c r="E7" s="27">
        <v>0</v>
      </c>
      <c r="F7" s="14">
        <v>40.85</v>
      </c>
      <c r="G7" s="14">
        <v>0</v>
      </c>
      <c r="H7" s="14">
        <v>0</v>
      </c>
      <c r="I7" s="14">
        <v>0</v>
      </c>
      <c r="J7" s="14">
        <v>0</v>
      </c>
      <c r="K7" s="5">
        <f t="shared" si="0"/>
        <v>129.85</v>
      </c>
      <c r="L7" s="33">
        <f t="shared" si="1"/>
        <v>1.06</v>
      </c>
      <c r="AN7" s="10"/>
    </row>
    <row r="8" spans="1:40" ht="19.899999999999999" x14ac:dyDescent="0.85">
      <c r="A8" s="39">
        <f>Overal!A8</f>
        <v>401108801</v>
      </c>
      <c r="B8" s="5">
        <v>69.300000000000011</v>
      </c>
      <c r="C8" s="5">
        <v>44</v>
      </c>
      <c r="D8" s="5">
        <v>49</v>
      </c>
      <c r="E8" s="5">
        <v>80</v>
      </c>
      <c r="F8" s="14">
        <v>45</v>
      </c>
      <c r="G8" s="14">
        <v>65.7</v>
      </c>
      <c r="H8" s="14">
        <v>66.3</v>
      </c>
      <c r="I8" s="14">
        <v>46</v>
      </c>
      <c r="J8" s="14">
        <v>0</v>
      </c>
      <c r="K8" s="5">
        <f t="shared" si="0"/>
        <v>465.3</v>
      </c>
      <c r="L8" s="33">
        <f t="shared" si="1"/>
        <v>3.78</v>
      </c>
    </row>
    <row r="9" spans="1:40" ht="19.899999999999999" x14ac:dyDescent="0.85">
      <c r="A9" s="39">
        <f>Overal!A9</f>
        <v>401108812</v>
      </c>
      <c r="B9" s="5">
        <v>68.25</v>
      </c>
      <c r="C9" s="5">
        <v>36.75</v>
      </c>
      <c r="D9" s="5">
        <v>58</v>
      </c>
      <c r="E9" s="5">
        <v>80</v>
      </c>
      <c r="F9" s="14">
        <v>43.2</v>
      </c>
      <c r="G9" s="14">
        <v>66.5</v>
      </c>
      <c r="H9" s="14">
        <v>72.25</v>
      </c>
      <c r="I9" s="14">
        <v>36.549999999999997</v>
      </c>
      <c r="J9" s="14">
        <v>0</v>
      </c>
      <c r="K9" s="5">
        <f t="shared" si="0"/>
        <v>461.5</v>
      </c>
      <c r="L9" s="33">
        <f t="shared" si="1"/>
        <v>3.75</v>
      </c>
    </row>
    <row r="10" spans="1:40" ht="19.899999999999999" x14ac:dyDescent="0.85">
      <c r="A10" s="39">
        <f>Overal!A10</f>
        <v>401108845</v>
      </c>
      <c r="B10" s="5">
        <v>56.1</v>
      </c>
      <c r="C10" s="5">
        <v>54</v>
      </c>
      <c r="D10" s="5">
        <v>69.599999999999994</v>
      </c>
      <c r="E10" s="5">
        <v>80</v>
      </c>
      <c r="F10" s="14">
        <v>60</v>
      </c>
      <c r="G10" s="14">
        <v>66</v>
      </c>
      <c r="H10" s="14">
        <v>108</v>
      </c>
      <c r="I10" s="14">
        <v>55.199999999999996</v>
      </c>
      <c r="J10" s="14">
        <v>0</v>
      </c>
      <c r="K10" s="5">
        <f t="shared" si="0"/>
        <v>548.9</v>
      </c>
      <c r="L10" s="33">
        <f t="shared" si="1"/>
        <v>4.46</v>
      </c>
    </row>
    <row r="11" spans="1:40" ht="19.899999999999999" x14ac:dyDescent="0.85">
      <c r="A11" s="39">
        <f>Overal!A11</f>
        <v>401108856</v>
      </c>
      <c r="B11" s="5">
        <v>51</v>
      </c>
      <c r="C11" s="5">
        <v>38.25</v>
      </c>
      <c r="D11" s="5">
        <v>42.5</v>
      </c>
      <c r="E11" s="5">
        <v>56</v>
      </c>
      <c r="F11" s="14">
        <v>36.549999999999997</v>
      </c>
      <c r="G11" s="14">
        <v>56.800000000000004</v>
      </c>
      <c r="H11" s="14">
        <v>0</v>
      </c>
      <c r="I11" s="14">
        <v>0</v>
      </c>
      <c r="J11" s="14">
        <v>0</v>
      </c>
      <c r="K11" s="5">
        <f t="shared" si="0"/>
        <v>281.10000000000002</v>
      </c>
      <c r="L11" s="33">
        <f t="shared" si="1"/>
        <v>2.29</v>
      </c>
    </row>
    <row r="12" spans="1:40" ht="19.899999999999999" x14ac:dyDescent="0.85">
      <c r="A12" s="39">
        <f>Overal!A12</f>
        <v>401109058</v>
      </c>
      <c r="B12" s="5">
        <v>48</v>
      </c>
      <c r="C12" s="5">
        <v>0</v>
      </c>
      <c r="D12" s="5">
        <v>49.5</v>
      </c>
      <c r="E12" s="5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5">
        <f t="shared" si="0"/>
        <v>97.5</v>
      </c>
      <c r="L12" s="33">
        <f t="shared" si="1"/>
        <v>0.79</v>
      </c>
      <c r="M12" s="4"/>
      <c r="N12" s="4"/>
      <c r="O12" s="4"/>
      <c r="P12" s="3"/>
    </row>
    <row r="13" spans="1:40" ht="19.899999999999999" x14ac:dyDescent="0.85">
      <c r="A13" s="39">
        <f>Overal!A13</f>
        <v>401109071</v>
      </c>
      <c r="B13" s="5">
        <v>59.849999999999994</v>
      </c>
      <c r="C13" s="5">
        <v>45</v>
      </c>
      <c r="D13" s="5">
        <v>53.900000000000006</v>
      </c>
      <c r="E13" s="27">
        <v>61.6</v>
      </c>
      <c r="F13" s="14">
        <v>37.800000000000004</v>
      </c>
      <c r="G13" s="14">
        <v>74.55</v>
      </c>
      <c r="H13" s="14">
        <v>65.600000000000009</v>
      </c>
      <c r="I13" s="14">
        <v>34.85</v>
      </c>
      <c r="J13" s="14">
        <v>0</v>
      </c>
      <c r="K13" s="5">
        <f t="shared" si="0"/>
        <v>433.15000000000003</v>
      </c>
      <c r="L13" s="33">
        <f t="shared" si="1"/>
        <v>3.52</v>
      </c>
      <c r="M13" s="4"/>
      <c r="N13" s="4"/>
      <c r="O13" s="4"/>
      <c r="P13" s="3"/>
    </row>
    <row r="14" spans="1:40" ht="19.899999999999999" x14ac:dyDescent="0.85">
      <c r="A14" s="39">
        <f>Overal!A14</f>
        <v>401109239</v>
      </c>
      <c r="B14" s="5">
        <v>51</v>
      </c>
      <c r="C14" s="5">
        <v>0</v>
      </c>
      <c r="D14" s="5">
        <v>59</v>
      </c>
      <c r="E14" s="27">
        <v>75</v>
      </c>
      <c r="F14" s="14">
        <v>39.9</v>
      </c>
      <c r="G14" s="14">
        <v>77.7</v>
      </c>
      <c r="H14" s="14">
        <v>45.6</v>
      </c>
      <c r="I14" s="14">
        <v>0</v>
      </c>
      <c r="J14" s="14">
        <v>0</v>
      </c>
      <c r="K14" s="5">
        <f t="shared" si="0"/>
        <v>348.20000000000005</v>
      </c>
      <c r="L14" s="33">
        <f t="shared" si="1"/>
        <v>2.83</v>
      </c>
      <c r="M14" s="4"/>
      <c r="N14" s="4"/>
      <c r="O14" s="4"/>
      <c r="P14" s="3"/>
    </row>
    <row r="15" spans="1:40" ht="19.899999999999999" x14ac:dyDescent="0.85">
      <c r="A15" s="39">
        <f>Overal!A15</f>
        <v>401109252</v>
      </c>
      <c r="B15" s="5">
        <v>60.8</v>
      </c>
      <c r="C15" s="5">
        <v>35</v>
      </c>
      <c r="D15" s="5">
        <v>53.199999999999996</v>
      </c>
      <c r="E15" s="27">
        <v>77</v>
      </c>
      <c r="F15" s="14">
        <v>43.2</v>
      </c>
      <c r="G15" s="14">
        <v>73.5</v>
      </c>
      <c r="H15" s="14">
        <v>73.95</v>
      </c>
      <c r="I15" s="14">
        <v>0</v>
      </c>
      <c r="J15" s="14">
        <v>0</v>
      </c>
      <c r="K15" s="5">
        <f t="shared" si="0"/>
        <v>416.65</v>
      </c>
      <c r="L15" s="33">
        <f t="shared" si="1"/>
        <v>3.39</v>
      </c>
      <c r="M15" s="4"/>
      <c r="N15" s="4"/>
      <c r="O15" s="4"/>
      <c r="P15" s="3"/>
    </row>
    <row r="16" spans="1:40" ht="20.25" thickBot="1" x14ac:dyDescent="0.9">
      <c r="A16" s="39">
        <f>Overal!A16</f>
        <v>401109263</v>
      </c>
      <c r="B16" s="5">
        <v>51.300000000000004</v>
      </c>
      <c r="C16" s="5">
        <v>45</v>
      </c>
      <c r="D16" s="5">
        <v>49.3</v>
      </c>
      <c r="E16" s="27">
        <v>61.6</v>
      </c>
      <c r="F16" s="14">
        <v>35.699999999999996</v>
      </c>
      <c r="G16" s="14">
        <v>62.9</v>
      </c>
      <c r="H16" s="14">
        <v>0</v>
      </c>
      <c r="I16" s="14">
        <v>0</v>
      </c>
      <c r="J16" s="14">
        <v>0</v>
      </c>
      <c r="K16" s="5">
        <f t="shared" si="0"/>
        <v>305.8</v>
      </c>
      <c r="L16" s="33">
        <f t="shared" si="1"/>
        <v>2.4900000000000002</v>
      </c>
      <c r="M16" s="4"/>
      <c r="N16" s="4"/>
      <c r="O16" s="4"/>
      <c r="P16" s="3"/>
    </row>
    <row r="17" spans="1:12" x14ac:dyDescent="0.85">
      <c r="A17" s="34" t="s">
        <v>2</v>
      </c>
      <c r="B17" s="16">
        <f t="shared" ref="B17:L17" si="2">MIN(B5:B16)</f>
        <v>0</v>
      </c>
      <c r="C17" s="16">
        <f t="shared" si="2"/>
        <v>0</v>
      </c>
      <c r="D17" s="16">
        <f t="shared" si="2"/>
        <v>0</v>
      </c>
      <c r="E17" s="16">
        <f t="shared" si="2"/>
        <v>0</v>
      </c>
      <c r="F17" s="16">
        <f t="shared" si="2"/>
        <v>0</v>
      </c>
      <c r="G17" s="16">
        <f t="shared" si="2"/>
        <v>0</v>
      </c>
      <c r="H17" s="16">
        <f t="shared" si="2"/>
        <v>0</v>
      </c>
      <c r="I17" s="16">
        <f t="shared" si="2"/>
        <v>0</v>
      </c>
      <c r="J17" s="16">
        <f t="shared" si="2"/>
        <v>0</v>
      </c>
      <c r="K17" s="16">
        <f t="shared" si="2"/>
        <v>0</v>
      </c>
      <c r="L17" s="16">
        <f t="shared" si="2"/>
        <v>0</v>
      </c>
    </row>
    <row r="18" spans="1:12" x14ac:dyDescent="0.85">
      <c r="A18" s="6" t="s">
        <v>1</v>
      </c>
      <c r="B18" s="17">
        <f t="shared" ref="B18:L18" si="3">MAX(B5:B16)</f>
        <v>69.300000000000011</v>
      </c>
      <c r="C18" s="17">
        <f t="shared" si="3"/>
        <v>54</v>
      </c>
      <c r="D18" s="17">
        <f t="shared" si="3"/>
        <v>69.599999999999994</v>
      </c>
      <c r="E18" s="17">
        <f t="shared" si="3"/>
        <v>80</v>
      </c>
      <c r="F18" s="17">
        <f t="shared" si="3"/>
        <v>60</v>
      </c>
      <c r="G18" s="17">
        <f t="shared" si="3"/>
        <v>77.7</v>
      </c>
      <c r="H18" s="17">
        <f t="shared" si="3"/>
        <v>108</v>
      </c>
      <c r="I18" s="17">
        <f t="shared" si="3"/>
        <v>55.199999999999996</v>
      </c>
      <c r="J18" s="17">
        <f t="shared" si="3"/>
        <v>0</v>
      </c>
      <c r="K18" s="17">
        <f t="shared" si="3"/>
        <v>548.9</v>
      </c>
      <c r="L18" s="17">
        <f t="shared" si="3"/>
        <v>4.46</v>
      </c>
    </row>
    <row r="19" spans="1:12" ht="18.75" thickBot="1" x14ac:dyDescent="0.9">
      <c r="A19" s="7" t="str">
        <f>Overal!A19</f>
        <v>میانگین</v>
      </c>
      <c r="B19" s="18">
        <f>AVERAGE(B5:B16)</f>
        <v>42.966666666666669</v>
      </c>
      <c r="C19" s="18">
        <f t="shared" ref="C19:L19" si="4">AVERAGE(C5:C16)</f>
        <v>30.375</v>
      </c>
      <c r="D19" s="18">
        <f t="shared" si="4"/>
        <v>47.43333333333333</v>
      </c>
      <c r="E19" s="18">
        <f t="shared" si="4"/>
        <v>54.1</v>
      </c>
      <c r="F19" s="18">
        <f t="shared" si="4"/>
        <v>35.787500000000001</v>
      </c>
      <c r="G19" s="18">
        <f t="shared" si="4"/>
        <v>51.69166666666667</v>
      </c>
      <c r="H19" s="18">
        <f t="shared" si="4"/>
        <v>35.975000000000001</v>
      </c>
      <c r="I19" s="18">
        <f t="shared" si="4"/>
        <v>18.233333333333331</v>
      </c>
      <c r="J19" s="18">
        <f t="shared" si="4"/>
        <v>0</v>
      </c>
      <c r="K19" s="18">
        <f t="shared" si="4"/>
        <v>316.56250000000006</v>
      </c>
      <c r="L19" s="18">
        <f t="shared" si="4"/>
        <v>2.5741666666666667</v>
      </c>
    </row>
    <row r="20" spans="1:12" x14ac:dyDescent="0.85">
      <c r="A20" s="1"/>
    </row>
    <row r="21" spans="1:12" x14ac:dyDescent="0.85">
      <c r="A21" s="1"/>
    </row>
    <row r="22" spans="1:12" x14ac:dyDescent="0.85">
      <c r="A22" s="1"/>
    </row>
    <row r="23" spans="1:12" x14ac:dyDescent="0.85">
      <c r="A23" s="1"/>
    </row>
    <row r="24" spans="1:12" x14ac:dyDescent="0.85">
      <c r="A24" s="1"/>
    </row>
    <row r="25" spans="1:12" x14ac:dyDescent="0.85">
      <c r="A25" s="1"/>
    </row>
    <row r="26" spans="1:12" x14ac:dyDescent="0.85">
      <c r="A26" s="1"/>
    </row>
    <row r="27" spans="1:12" x14ac:dyDescent="0.85">
      <c r="A27" s="1"/>
    </row>
    <row r="28" spans="1:12" x14ac:dyDescent="0.85">
      <c r="A28" s="1"/>
    </row>
    <row r="29" spans="1:12" x14ac:dyDescent="0.85">
      <c r="A29" s="1"/>
    </row>
    <row r="30" spans="1:12" x14ac:dyDescent="0.85">
      <c r="A30" s="1"/>
    </row>
    <row r="31" spans="1:12" x14ac:dyDescent="0.85">
      <c r="A31" s="1"/>
    </row>
    <row r="32" spans="1:12" x14ac:dyDescent="0.85">
      <c r="A32" s="1"/>
    </row>
    <row r="33" spans="1:1" x14ac:dyDescent="0.85">
      <c r="A33" s="1"/>
    </row>
    <row r="34" spans="1:1" x14ac:dyDescent="0.85">
      <c r="A34" s="1"/>
    </row>
    <row r="35" spans="1:1" x14ac:dyDescent="0.85">
      <c r="A35" s="1"/>
    </row>
    <row r="36" spans="1:1" x14ac:dyDescent="0.85">
      <c r="A36" s="1"/>
    </row>
    <row r="37" spans="1:1" x14ac:dyDescent="0.85">
      <c r="A37" s="1"/>
    </row>
    <row r="38" spans="1:1" x14ac:dyDescent="0.85">
      <c r="A38" s="1"/>
    </row>
    <row r="39" spans="1:1" x14ac:dyDescent="0.85">
      <c r="A39" s="1"/>
    </row>
    <row r="40" spans="1:1" x14ac:dyDescent="0.85">
      <c r="A40" s="1"/>
    </row>
    <row r="41" spans="1:1" x14ac:dyDescent="0.85">
      <c r="A41" s="1"/>
    </row>
    <row r="42" spans="1:1" x14ac:dyDescent="0.85">
      <c r="A42" s="1"/>
    </row>
    <row r="43" spans="1:1" x14ac:dyDescent="0.85">
      <c r="A43" s="1"/>
    </row>
    <row r="44" spans="1:1" x14ac:dyDescent="0.85">
      <c r="A44" s="1"/>
    </row>
    <row r="45" spans="1:1" x14ac:dyDescent="0.85">
      <c r="A45" s="1"/>
    </row>
    <row r="46" spans="1:1" x14ac:dyDescent="0.85">
      <c r="A46" s="1"/>
    </row>
    <row r="47" spans="1:1" x14ac:dyDescent="0.85">
      <c r="A47" s="1"/>
    </row>
    <row r="48" spans="1:1" x14ac:dyDescent="0.85">
      <c r="A48" s="1"/>
    </row>
    <row r="49" spans="1:1" x14ac:dyDescent="0.85">
      <c r="A49" s="1"/>
    </row>
    <row r="50" spans="1:1" x14ac:dyDescent="0.85">
      <c r="A50" s="1"/>
    </row>
    <row r="51" spans="1:1" x14ac:dyDescent="0.85">
      <c r="A51" s="1"/>
    </row>
    <row r="52" spans="1:1" x14ac:dyDescent="0.85">
      <c r="A52" s="1"/>
    </row>
    <row r="53" spans="1:1" x14ac:dyDescent="0.85">
      <c r="A53" s="1"/>
    </row>
    <row r="54" spans="1:1" x14ac:dyDescent="0.85">
      <c r="A54" s="1"/>
    </row>
    <row r="55" spans="1:1" x14ac:dyDescent="0.85">
      <c r="A55" s="1"/>
    </row>
    <row r="56" spans="1:1" x14ac:dyDescent="0.85">
      <c r="A56" s="1"/>
    </row>
    <row r="57" spans="1:1" x14ac:dyDescent="0.85">
      <c r="A57" s="1"/>
    </row>
    <row r="58" spans="1:1" x14ac:dyDescent="0.85">
      <c r="A58" s="1"/>
    </row>
    <row r="59" spans="1:1" x14ac:dyDescent="0.85">
      <c r="A59" s="1"/>
    </row>
    <row r="60" spans="1:1" x14ac:dyDescent="0.85">
      <c r="A60" s="1"/>
    </row>
    <row r="61" spans="1:1" x14ac:dyDescent="0.85">
      <c r="A61" s="1"/>
    </row>
    <row r="62" spans="1:1" x14ac:dyDescent="0.85">
      <c r="A62" s="1"/>
    </row>
    <row r="63" spans="1:1" x14ac:dyDescent="0.85">
      <c r="A63" s="1"/>
    </row>
    <row r="64" spans="1:1" x14ac:dyDescent="0.85">
      <c r="A64" s="1"/>
    </row>
    <row r="65" spans="1:1" x14ac:dyDescent="0.85">
      <c r="A65" s="1"/>
    </row>
    <row r="66" spans="1:1" x14ac:dyDescent="0.85">
      <c r="A66" s="1"/>
    </row>
    <row r="67" spans="1:1" x14ac:dyDescent="0.85">
      <c r="A67" s="1"/>
    </row>
    <row r="68" spans="1:1" x14ac:dyDescent="0.85">
      <c r="A68" s="1"/>
    </row>
    <row r="69" spans="1:1" x14ac:dyDescent="0.85">
      <c r="A69" s="1"/>
    </row>
    <row r="70" spans="1:1" x14ac:dyDescent="0.85">
      <c r="A70" s="1"/>
    </row>
    <row r="71" spans="1:1" x14ac:dyDescent="0.85">
      <c r="A71" s="1"/>
    </row>
    <row r="72" spans="1:1" x14ac:dyDescent="0.85">
      <c r="A72" s="1"/>
    </row>
    <row r="73" spans="1:1" x14ac:dyDescent="0.85">
      <c r="A73" s="1"/>
    </row>
    <row r="74" spans="1:1" x14ac:dyDescent="0.85">
      <c r="A74" s="1"/>
    </row>
    <row r="75" spans="1:1" x14ac:dyDescent="0.85">
      <c r="A75" s="1"/>
    </row>
    <row r="76" spans="1:1" x14ac:dyDescent="0.85">
      <c r="A76" s="1"/>
    </row>
    <row r="77" spans="1:1" x14ac:dyDescent="0.85">
      <c r="A77" s="1"/>
    </row>
    <row r="78" spans="1:1" x14ac:dyDescent="0.85">
      <c r="A78" s="1"/>
    </row>
    <row r="79" spans="1:1" x14ac:dyDescent="0.85">
      <c r="A79" s="1"/>
    </row>
    <row r="80" spans="1:1" x14ac:dyDescent="0.85">
      <c r="A80" s="1"/>
    </row>
    <row r="81" spans="1:1" x14ac:dyDescent="0.85">
      <c r="A81" s="1"/>
    </row>
    <row r="82" spans="1:1" x14ac:dyDescent="0.85">
      <c r="A82" s="1"/>
    </row>
    <row r="83" spans="1:1" x14ac:dyDescent="0.85">
      <c r="A83" s="1"/>
    </row>
    <row r="84" spans="1:1" x14ac:dyDescent="0.85">
      <c r="A84" s="1"/>
    </row>
    <row r="85" spans="1:1" x14ac:dyDescent="0.85">
      <c r="A85" s="1"/>
    </row>
    <row r="86" spans="1:1" x14ac:dyDescent="0.85">
      <c r="A86" s="1"/>
    </row>
    <row r="87" spans="1:1" x14ac:dyDescent="0.85">
      <c r="A87" s="1"/>
    </row>
    <row r="88" spans="1:1" x14ac:dyDescent="0.85">
      <c r="A88" s="1"/>
    </row>
    <row r="89" spans="1:1" x14ac:dyDescent="0.85">
      <c r="A89" s="1"/>
    </row>
    <row r="90" spans="1:1" x14ac:dyDescent="0.85">
      <c r="A90" s="1"/>
    </row>
    <row r="91" spans="1:1" x14ac:dyDescent="0.85">
      <c r="A91" s="1"/>
    </row>
    <row r="92" spans="1:1" x14ac:dyDescent="0.85">
      <c r="A92" s="1"/>
    </row>
    <row r="93" spans="1:1" x14ac:dyDescent="0.85">
      <c r="A93" s="1"/>
    </row>
    <row r="94" spans="1:1" x14ac:dyDescent="0.85">
      <c r="A94" s="1"/>
    </row>
    <row r="95" spans="1:1" x14ac:dyDescent="0.85">
      <c r="A95" s="1"/>
    </row>
    <row r="96" spans="1:1" x14ac:dyDescent="0.85">
      <c r="A96" s="1"/>
    </row>
    <row r="97" spans="1:1" x14ac:dyDescent="0.85">
      <c r="A97" s="1"/>
    </row>
    <row r="98" spans="1:1" x14ac:dyDescent="0.85">
      <c r="A98" s="1"/>
    </row>
    <row r="99" spans="1:1" x14ac:dyDescent="0.85">
      <c r="A99" s="1"/>
    </row>
    <row r="100" spans="1:1" x14ac:dyDescent="0.85">
      <c r="A100" s="1"/>
    </row>
    <row r="101" spans="1:1" x14ac:dyDescent="0.85">
      <c r="A101" s="1"/>
    </row>
    <row r="102" spans="1:1" x14ac:dyDescent="0.85">
      <c r="A102" s="1"/>
    </row>
    <row r="103" spans="1:1" x14ac:dyDescent="0.85">
      <c r="A103" s="1"/>
    </row>
    <row r="104" spans="1:1" x14ac:dyDescent="0.85">
      <c r="A104" s="1"/>
    </row>
    <row r="105" spans="1:1" x14ac:dyDescent="0.85">
      <c r="A105" s="1"/>
    </row>
    <row r="106" spans="1:1" x14ac:dyDescent="0.85">
      <c r="A106" s="1"/>
    </row>
    <row r="107" spans="1:1" x14ac:dyDescent="0.85">
      <c r="A107" s="1"/>
    </row>
    <row r="108" spans="1:1" x14ac:dyDescent="0.85">
      <c r="A108" s="1"/>
    </row>
    <row r="109" spans="1:1" x14ac:dyDescent="0.85">
      <c r="A109" s="1"/>
    </row>
    <row r="110" spans="1:1" x14ac:dyDescent="0.85">
      <c r="A110" s="1"/>
    </row>
    <row r="111" spans="1:1" x14ac:dyDescent="0.85">
      <c r="A111" s="1"/>
    </row>
    <row r="112" spans="1:1" x14ac:dyDescent="0.85">
      <c r="A112" s="1"/>
    </row>
    <row r="113" spans="1:1" x14ac:dyDescent="0.85">
      <c r="A113" s="1"/>
    </row>
    <row r="114" spans="1:1" x14ac:dyDescent="0.85">
      <c r="A114" s="1"/>
    </row>
    <row r="115" spans="1:1" x14ac:dyDescent="0.85">
      <c r="A115" s="1"/>
    </row>
    <row r="116" spans="1:1" x14ac:dyDescent="0.85">
      <c r="A116" s="1"/>
    </row>
    <row r="117" spans="1:1" x14ac:dyDescent="0.85">
      <c r="A117" s="1"/>
    </row>
    <row r="118" spans="1:1" x14ac:dyDescent="0.85">
      <c r="A118" s="1"/>
    </row>
    <row r="119" spans="1:1" x14ac:dyDescent="0.85">
      <c r="A119" s="1"/>
    </row>
    <row r="120" spans="1:1" x14ac:dyDescent="0.85">
      <c r="A120" s="1"/>
    </row>
    <row r="121" spans="1:1" x14ac:dyDescent="0.85">
      <c r="A121" s="1"/>
    </row>
    <row r="122" spans="1:1" x14ac:dyDescent="0.85">
      <c r="A122" s="1"/>
    </row>
    <row r="123" spans="1:1" x14ac:dyDescent="0.85">
      <c r="A123" s="1"/>
    </row>
    <row r="124" spans="1:1" x14ac:dyDescent="0.85">
      <c r="A124" s="1"/>
    </row>
    <row r="125" spans="1:1" x14ac:dyDescent="0.85">
      <c r="A125" s="1"/>
    </row>
    <row r="126" spans="1:1" x14ac:dyDescent="0.85">
      <c r="A126" s="1"/>
    </row>
    <row r="127" spans="1:1" x14ac:dyDescent="0.85">
      <c r="A127" s="1"/>
    </row>
    <row r="128" spans="1:1" x14ac:dyDescent="0.85">
      <c r="A128" s="1"/>
    </row>
    <row r="129" spans="1:1" x14ac:dyDescent="0.85">
      <c r="A129" s="1"/>
    </row>
    <row r="130" spans="1:1" x14ac:dyDescent="0.85">
      <c r="A130" s="1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zoomScale="115" zoomScaleNormal="115" workbookViewId="0"/>
  </sheetViews>
  <sheetFormatPr defaultColWidth="9.1328125" defaultRowHeight="15.75" x14ac:dyDescent="0.75"/>
  <cols>
    <col min="1" max="1" width="14.73046875" style="38" bestFit="1" customWidth="1"/>
    <col min="2" max="2" width="9.265625" style="35" customWidth="1"/>
    <col min="3" max="3" width="7" style="35" bestFit="1" customWidth="1"/>
    <col min="4" max="4" width="9.59765625" style="35" bestFit="1" customWidth="1"/>
    <col min="5" max="16384" width="9.1328125" style="35"/>
  </cols>
  <sheetData>
    <row r="1" spans="1:4" ht="18.399999999999999" x14ac:dyDescent="0.85">
      <c r="A1" s="1"/>
      <c r="B1" s="1"/>
    </row>
    <row r="2" spans="1:4" s="13" customFormat="1" ht="19.899999999999999" x14ac:dyDescent="1">
      <c r="B2" s="13" t="s">
        <v>28</v>
      </c>
      <c r="C2" s="13" t="s">
        <v>29</v>
      </c>
      <c r="D2" s="13" t="s">
        <v>30</v>
      </c>
    </row>
    <row r="3" spans="1:4" s="36" customFormat="1" ht="19.899999999999999" x14ac:dyDescent="1">
      <c r="A3" s="13" t="str">
        <f>Overal!A3</f>
        <v>شماره دانشجويي</v>
      </c>
      <c r="B3" s="13" t="s">
        <v>4</v>
      </c>
      <c r="C3" s="13" t="s">
        <v>4</v>
      </c>
      <c r="D3" s="13" t="s">
        <v>4</v>
      </c>
    </row>
    <row r="4" spans="1:4" s="1" customFormat="1" ht="19.899999999999999" x14ac:dyDescent="1">
      <c r="B4" s="31">
        <v>1.5</v>
      </c>
      <c r="C4" s="31">
        <v>1.5</v>
      </c>
      <c r="D4" s="31">
        <v>3</v>
      </c>
    </row>
    <row r="5" spans="1:4" s="1" customFormat="1" ht="18.399999999999999" x14ac:dyDescent="0.85">
      <c r="A5" s="37">
        <f>Overal!A5</f>
        <v>98108254</v>
      </c>
      <c r="B5" s="22">
        <v>1.25</v>
      </c>
      <c r="C5" s="22">
        <v>1.0999999999999999</v>
      </c>
      <c r="D5" s="22">
        <f t="shared" ref="D5:D16" si="0">SUM(B5:C5)</f>
        <v>2.3499999999999996</v>
      </c>
    </row>
    <row r="6" spans="1:4" ht="18.399999999999999" x14ac:dyDescent="0.85">
      <c r="A6" s="37">
        <f>Overal!A6</f>
        <v>99102626</v>
      </c>
      <c r="B6" s="22">
        <v>1.25</v>
      </c>
      <c r="C6" s="22">
        <v>1.0999999999999999</v>
      </c>
      <c r="D6" s="22">
        <f t="shared" si="0"/>
        <v>2.3499999999999996</v>
      </c>
    </row>
    <row r="7" spans="1:4" ht="18.399999999999999" x14ac:dyDescent="0.85">
      <c r="A7" s="37">
        <f>Overal!A7</f>
        <v>401108675</v>
      </c>
      <c r="B7" s="22">
        <v>1.25</v>
      </c>
      <c r="C7" s="22">
        <v>1.0999999999999999</v>
      </c>
      <c r="D7" s="22">
        <f t="shared" si="0"/>
        <v>2.3499999999999996</v>
      </c>
    </row>
    <row r="8" spans="1:4" ht="18.399999999999999" x14ac:dyDescent="0.85">
      <c r="A8" s="37">
        <f>Overal!A8</f>
        <v>401108801</v>
      </c>
      <c r="B8" s="22">
        <v>0.92500000000000004</v>
      </c>
      <c r="C8" s="22">
        <v>0.44999999999999996</v>
      </c>
      <c r="D8" s="22">
        <f t="shared" si="0"/>
        <v>1.375</v>
      </c>
    </row>
    <row r="9" spans="1:4" ht="18.399999999999999" x14ac:dyDescent="0.85">
      <c r="A9" s="37">
        <f>Overal!A9</f>
        <v>401108812</v>
      </c>
      <c r="B9" s="22">
        <v>1.35</v>
      </c>
      <c r="C9" s="22">
        <v>0</v>
      </c>
      <c r="D9" s="22">
        <f t="shared" si="0"/>
        <v>1.35</v>
      </c>
    </row>
    <row r="10" spans="1:4" ht="18.399999999999999" x14ac:dyDescent="0.85">
      <c r="A10" s="37">
        <f>Overal!A10</f>
        <v>401108845</v>
      </c>
      <c r="B10" s="22">
        <v>1.35</v>
      </c>
      <c r="C10" s="22">
        <v>0</v>
      </c>
      <c r="D10" s="22">
        <f t="shared" si="0"/>
        <v>1.35</v>
      </c>
    </row>
    <row r="11" spans="1:4" ht="18.399999999999999" x14ac:dyDescent="0.85">
      <c r="A11" s="37">
        <f>Overal!A11</f>
        <v>401108856</v>
      </c>
      <c r="B11" s="22">
        <v>0.92500000000000004</v>
      </c>
      <c r="C11" s="22">
        <v>0.44999999999999996</v>
      </c>
      <c r="D11" s="22">
        <f t="shared" si="0"/>
        <v>1.375</v>
      </c>
    </row>
    <row r="12" spans="1:4" ht="18.399999999999999" x14ac:dyDescent="0.85">
      <c r="A12" s="37">
        <f>Overal!A12</f>
        <v>401109058</v>
      </c>
      <c r="B12" s="22">
        <v>0.92500000000000004</v>
      </c>
      <c r="C12" s="22">
        <v>0.44999999999999996</v>
      </c>
      <c r="D12" s="22">
        <f t="shared" si="0"/>
        <v>1.375</v>
      </c>
    </row>
    <row r="13" spans="1:4" ht="18.399999999999999" x14ac:dyDescent="0.85">
      <c r="A13" s="37">
        <f>Overal!A13</f>
        <v>401109071</v>
      </c>
      <c r="B13" s="22">
        <v>1.4749999999999999</v>
      </c>
      <c r="C13" s="22">
        <v>1.0499999999999998</v>
      </c>
      <c r="D13" s="22">
        <f t="shared" si="0"/>
        <v>2.5249999999999995</v>
      </c>
    </row>
    <row r="14" spans="1:4" ht="18.399999999999999" x14ac:dyDescent="0.85">
      <c r="A14" s="37">
        <f>Overal!A14</f>
        <v>401109239</v>
      </c>
      <c r="B14" s="22">
        <v>1.4749999999999999</v>
      </c>
      <c r="C14" s="22">
        <v>1.0499999999999998</v>
      </c>
      <c r="D14" s="22">
        <f t="shared" si="0"/>
        <v>2.5249999999999995</v>
      </c>
    </row>
    <row r="15" spans="1:4" ht="18.399999999999999" x14ac:dyDescent="0.85">
      <c r="A15" s="37">
        <f>Overal!A15</f>
        <v>401109252</v>
      </c>
      <c r="B15" s="22">
        <v>1.35</v>
      </c>
      <c r="C15" s="22">
        <v>0</v>
      </c>
      <c r="D15" s="22">
        <f t="shared" si="0"/>
        <v>1.35</v>
      </c>
    </row>
    <row r="16" spans="1:4" ht="18.75" thickBot="1" x14ac:dyDescent="0.9">
      <c r="A16" s="37">
        <f>Overal!A16</f>
        <v>401109263</v>
      </c>
      <c r="B16" s="22">
        <v>1.4749999999999999</v>
      </c>
      <c r="C16" s="22">
        <v>1.0499999999999998</v>
      </c>
      <c r="D16" s="22">
        <f t="shared" si="0"/>
        <v>2.5249999999999995</v>
      </c>
    </row>
    <row r="17" spans="1:4" ht="18.399999999999999" x14ac:dyDescent="0.85">
      <c r="A17" s="34" t="s">
        <v>2</v>
      </c>
      <c r="B17" s="16">
        <f>MIN(B5:B16)</f>
        <v>0.92500000000000004</v>
      </c>
      <c r="C17" s="16">
        <f>MIN(C5:C16)</f>
        <v>0</v>
      </c>
      <c r="D17" s="16">
        <f>MIN(D5:D16)</f>
        <v>1.35</v>
      </c>
    </row>
    <row r="18" spans="1:4" ht="18.399999999999999" x14ac:dyDescent="0.85">
      <c r="A18" s="6" t="s">
        <v>1</v>
      </c>
      <c r="B18" s="17">
        <f>MAX(B5:B16)</f>
        <v>1.4749999999999999</v>
      </c>
      <c r="C18" s="17">
        <f>MAX(C5:C16)</f>
        <v>1.0999999999999999</v>
      </c>
      <c r="D18" s="17">
        <f>MAX(D5:D16)</f>
        <v>2.5249999999999995</v>
      </c>
    </row>
    <row r="19" spans="1:4" ht="18.75" thickBot="1" x14ac:dyDescent="0.9">
      <c r="A19" s="7" t="str">
        <f>Overal!A19</f>
        <v>میانگین</v>
      </c>
      <c r="B19" s="18">
        <f>AVERAGE(B5:B16)</f>
        <v>1.25</v>
      </c>
      <c r="C19" s="18">
        <f>AVERAGE(C5:C16)</f>
        <v>0.65</v>
      </c>
      <c r="D19" s="18">
        <f>AVERAGE(D5:D16)</f>
        <v>1.8999999999999997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Overal</vt:lpstr>
      <vt:lpstr>Hws</vt:lpstr>
      <vt:lpstr>Project</vt:lpstr>
      <vt:lpstr>Name1</vt:lpstr>
    </vt:vector>
  </TitlesOfParts>
  <Company>MRT www.Win2Farsi.com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Hadi Nobahari</cp:lastModifiedBy>
  <dcterms:created xsi:type="dcterms:W3CDTF">2008-06-02T06:48:28Z</dcterms:created>
  <dcterms:modified xsi:type="dcterms:W3CDTF">2025-10-10T15:45:05Z</dcterms:modified>
</cp:coreProperties>
</file>